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activeTab="0"/>
  </bookViews>
  <sheets>
    <sheet name="січень" sheetId="1" r:id="rId1"/>
    <sheet name="з початку року" sheetId="2" r:id="rId2"/>
    <sheet name="уточнення планових показників" sheetId="3" r:id="rId3"/>
  </sheets>
  <externalReferences>
    <externalReference r:id="rId6"/>
  </externalReferences>
  <definedNames>
    <definedName name="_xlnm.Print_Area" localSheetId="1">'з початку року'!$A$1:$Q$45</definedName>
  </definedNames>
  <calcPr fullCalcOnLoad="1"/>
</workbook>
</file>

<file path=xl/sharedStrings.xml><?xml version="1.0" encoding="utf-8"?>
<sst xmlns="http://schemas.openxmlformats.org/spreadsheetml/2006/main" count="85" uniqueCount="72">
  <si>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</si>
  <si>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</si>
  <si>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</si>
  <si>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</si>
  <si>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</si>
  <si>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</si>
  <si>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</si>
  <si>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</si>
  <si>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</si>
  <si>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</si>
  <si>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</si>
  <si>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</si>
  <si>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</si>
  <si>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</si>
  <si>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</si>
  <si>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</si>
  <si>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</si>
  <si>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</si>
  <si>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</si>
  <si>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</si>
  <si>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</si>
  <si>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</si>
  <si>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</si>
  <si>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</si>
  <si>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</si>
  <si>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</si>
  <si>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</si>
  <si>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</si>
  <si>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</si>
  <si>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</si>
  <si>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</si>
  <si>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</si>
  <si>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</si>
  <si>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</si>
  <si>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</si>
  <si>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</si>
  <si>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</si>
  <si>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</si>
  <si>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</si>
  <si>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</si>
  <si>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</si>
  <si>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</si>
  <si>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</si>
  <si>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</si>
  <si>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</si>
  <si>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</si>
  <si>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</si>
  <si>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</si>
  <si>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</si>
  <si>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00.00.2012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</si>
  <si>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</si>
  <si>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</si>
  <si>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</si>
  <si>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</si>
  <si>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</si>
  <si>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</si>
  <si>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</si>
  <si>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</si>
  <si>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</si>
  <si>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01.00.2013</t>
  </si>
  <si>
    <t>Помісячний розпис доходів ЗФ на  2013 рік</t>
  </si>
  <si>
    <t>Податок на нерухоме майно</t>
  </si>
  <si>
    <t>Зміни до розпису станом на 30.01.2013р. :</t>
  </si>
  <si>
    <t>залуч. з загал. фонду</t>
  </si>
  <si>
    <t>ТИМЧАСОВИЙ ПЛАН НА  2014 рік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</si>
  <si>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</si>
  <si>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</si>
  <si>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план на січень  2014р.</t>
  </si>
  <si>
    <t>станом на 17.01.2014 р.</t>
  </si>
  <si>
    <r>
      <t xml:space="preserve">станом на 17.01.2013р.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</si>
  <si>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17.01.2014р.</t>
    </r>
  </si>
  <si>
    <r>
      <t>залишок до розподілу бюджету розвитку  станом на</t>
    </r>
    <r>
      <rPr>
        <b/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17.01.2014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</si>
</sst>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4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січень!$J$4:$J$12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січень!$M$4:$M$24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січень!$K$4:$K$24</c:f>
              <c:numCache/>
            </c:numRef>
          </c:val>
          <c:smooth val="1"/>
        </c:ser>
        <c:marker val="1"/>
        <c:axId val="6557252"/>
        <c:axId val="59015269"/>
      </c:lineChart>
      <c:catAx>
        <c:axId val="655725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015269"/>
        <c:crosses val="autoZero"/>
        <c:auto val="0"/>
        <c:lblOffset val="100"/>
        <c:tickLblSkip val="1"/>
        <c:noMultiLvlLbl val="0"/>
      </c:catAx>
      <c:valAx>
        <c:axId val="59015269"/>
        <c:scaling>
          <c:orientation val="minMax"/>
          <c:max val="4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57252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17.01.2014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61375374"/>
        <c:axId val="15507455"/>
      </c:bar3DChart>
      <c:catAx>
        <c:axId val="61375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15507455"/>
        <c:crosses val="autoZero"/>
        <c:auto val="1"/>
        <c:lblOffset val="100"/>
        <c:tickLblSkip val="1"/>
        <c:noMultiLvlLbl val="0"/>
      </c:catAx>
      <c:valAx>
        <c:axId val="15507455"/>
        <c:scaling>
          <c:orientation val="minMax"/>
          <c:max val="27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375374"/>
        <c:crossesAt val="1"/>
        <c:crossBetween val="between"/>
        <c:dispUnits/>
        <c:majorUnit val="3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5349368"/>
        <c:axId val="48144313"/>
      </c:barChart>
      <c:catAx>
        <c:axId val="5349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144313"/>
        <c:crosses val="autoZero"/>
        <c:auto val="1"/>
        <c:lblOffset val="100"/>
        <c:tickLblSkip val="1"/>
        <c:noMultiLvlLbl val="0"/>
      </c:catAx>
      <c:valAx>
        <c:axId val="481443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493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30645634"/>
        <c:axId val="7375251"/>
      </c:barChart>
      <c:catAx>
        <c:axId val="30645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375251"/>
        <c:crosses val="autoZero"/>
        <c:auto val="1"/>
        <c:lblOffset val="100"/>
        <c:tickLblSkip val="1"/>
        <c:noMultiLvlLbl val="0"/>
      </c:catAx>
      <c:valAx>
        <c:axId val="73752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6456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66377260"/>
        <c:axId val="60524429"/>
      </c:barChart>
      <c:catAx>
        <c:axId val="66377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24429"/>
        <c:crosses val="autoZero"/>
        <c:auto val="1"/>
        <c:lblOffset val="100"/>
        <c:tickLblSkip val="1"/>
        <c:noMultiLvlLbl val="0"/>
      </c:catAx>
      <c:valAx>
        <c:axId val="605244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772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Тимчасовий план на І півріччя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17.01.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230 977,2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10 650,8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І півріччя 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-24 611,3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Тимчасовий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січень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35 262,1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січень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-220 326,4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258050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258050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267575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 "/>
    </sheetNames>
    <sheetDataSet>
      <sheetData sheetId="0">
        <row r="10">
          <cell r="E10">
            <v>27150</v>
          </cell>
          <cell r="F10">
            <v>8504.07</v>
          </cell>
        </row>
        <row r="19">
          <cell r="E19">
            <v>100</v>
          </cell>
          <cell r="F19">
            <v>3.92</v>
          </cell>
        </row>
        <row r="32">
          <cell r="E32">
            <v>6400</v>
          </cell>
          <cell r="F32">
            <v>756.63</v>
          </cell>
        </row>
        <row r="54">
          <cell r="F54">
            <v>0</v>
          </cell>
        </row>
        <row r="55">
          <cell r="E55">
            <v>555</v>
          </cell>
          <cell r="F55">
            <v>503.71</v>
          </cell>
        </row>
        <row r="95">
          <cell r="E95">
            <v>630</v>
          </cell>
          <cell r="F95">
            <v>618.83</v>
          </cell>
        </row>
        <row r="96">
          <cell r="E96">
            <v>85</v>
          </cell>
          <cell r="F96">
            <v>17.69</v>
          </cell>
        </row>
        <row r="106">
          <cell r="E106">
            <v>35262.1</v>
          </cell>
          <cell r="F106">
            <v>10650.839999999998</v>
          </cell>
        </row>
        <row r="118">
          <cell r="E118">
            <v>0</v>
          </cell>
          <cell r="F118">
            <v>4.2</v>
          </cell>
        </row>
        <row r="119">
          <cell r="E119">
            <v>0</v>
          </cell>
          <cell r="F119">
            <v>3074.84</v>
          </cell>
        </row>
        <row r="120">
          <cell r="E120">
            <v>0</v>
          </cell>
          <cell r="F120">
            <v>0.019</v>
          </cell>
        </row>
        <row r="121">
          <cell r="E121">
            <v>0</v>
          </cell>
          <cell r="F121">
            <v>321.06</v>
          </cell>
        </row>
        <row r="122">
          <cell r="E122">
            <v>0</v>
          </cell>
          <cell r="F122">
            <v>0</v>
          </cell>
        </row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106825.45609000002</v>
          </cell>
          <cell r="I142">
            <v>93000.23413000003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65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66</v>
      </c>
      <c r="O1" s="117"/>
      <c r="P1" s="117"/>
      <c r="Q1" s="117"/>
      <c r="R1" s="117"/>
      <c r="S1" s="118"/>
    </row>
    <row r="2" spans="1:19" ht="16.5" thickBot="1">
      <c r="A2" s="119" t="s">
        <v>68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69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53</v>
      </c>
      <c r="K3" s="41" t="s">
        <v>54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50</v>
      </c>
      <c r="R3" s="34" t="s">
        <v>61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4">J4-B4-C4-D4-E4-F4-G4-H4</f>
        <v>2.5999999999999472</v>
      </c>
      <c r="J4" s="42">
        <v>2037.6</v>
      </c>
      <c r="K4" s="42">
        <v>2000</v>
      </c>
      <c r="L4" s="4">
        <f aca="true" t="shared" si="1" ref="L4:L25">J4/K4</f>
        <v>1.0188</v>
      </c>
      <c r="M4" s="2">
        <f>AVERAGE(J4:J12)</f>
        <v>1183.4244444444444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1183.4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4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1183.4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1183.4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1183.4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1183.4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1183.4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1183.4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1183.4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/>
      <c r="C13" s="80"/>
      <c r="D13" s="3"/>
      <c r="E13" s="3"/>
      <c r="F13" s="3"/>
      <c r="G13" s="3"/>
      <c r="H13" s="3"/>
      <c r="I13" s="82">
        <f t="shared" si="0"/>
        <v>0</v>
      </c>
      <c r="J13" s="42"/>
      <c r="K13" s="42">
        <v>1400</v>
      </c>
      <c r="L13" s="4">
        <f t="shared" si="1"/>
        <v>0</v>
      </c>
      <c r="M13" s="2">
        <v>1183.4</v>
      </c>
      <c r="N13" s="47"/>
      <c r="O13" s="48"/>
      <c r="P13" s="49"/>
      <c r="Q13" s="49"/>
      <c r="R13" s="46"/>
      <c r="S13" s="35">
        <f t="shared" si="2"/>
        <v>0</v>
      </c>
    </row>
    <row r="14" spans="1:19" ht="12.75">
      <c r="A14" s="13">
        <v>41659</v>
      </c>
      <c r="B14" s="42"/>
      <c r="C14" s="80"/>
      <c r="D14" s="3"/>
      <c r="E14" s="3"/>
      <c r="F14" s="3"/>
      <c r="G14" s="3"/>
      <c r="H14" s="3"/>
      <c r="I14" s="82">
        <f t="shared" si="0"/>
        <v>0</v>
      </c>
      <c r="J14" s="42"/>
      <c r="K14" s="42">
        <v>1450</v>
      </c>
      <c r="L14" s="4">
        <f t="shared" si="1"/>
        <v>0</v>
      </c>
      <c r="M14" s="2">
        <v>1183.4</v>
      </c>
      <c r="N14" s="47"/>
      <c r="O14" s="53"/>
      <c r="P14" s="54"/>
      <c r="Q14" s="49"/>
      <c r="R14" s="46"/>
      <c r="S14" s="35">
        <f t="shared" si="2"/>
        <v>0</v>
      </c>
    </row>
    <row r="15" spans="1:19" ht="12.75">
      <c r="A15" s="13">
        <v>41660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1500</v>
      </c>
      <c r="L15" s="4">
        <f t="shared" si="1"/>
        <v>0</v>
      </c>
      <c r="M15" s="2">
        <v>1183.4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41661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3500</v>
      </c>
      <c r="L16" s="4">
        <f>J15/K16</f>
        <v>0</v>
      </c>
      <c r="M16" s="2">
        <v>1183.4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41662</v>
      </c>
      <c r="B17" s="42"/>
      <c r="C17" s="80"/>
      <c r="D17" s="3"/>
      <c r="E17" s="3"/>
      <c r="F17" s="3"/>
      <c r="G17" s="3"/>
      <c r="H17" s="3"/>
      <c r="I17" s="82">
        <f t="shared" si="0"/>
        <v>0</v>
      </c>
      <c r="J17" s="42"/>
      <c r="K17" s="56">
        <v>1600</v>
      </c>
      <c r="L17" s="4">
        <f t="shared" si="1"/>
        <v>0</v>
      </c>
      <c r="M17" s="2">
        <v>1183.4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41663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1250</v>
      </c>
      <c r="L18" s="4">
        <f t="shared" si="1"/>
        <v>0</v>
      </c>
      <c r="M18" s="2">
        <v>1183.4</v>
      </c>
      <c r="N18" s="47"/>
      <c r="O18" s="53"/>
      <c r="P18" s="54"/>
      <c r="Q18" s="49"/>
      <c r="R18" s="46"/>
      <c r="S18" s="35">
        <f t="shared" si="2"/>
        <v>0</v>
      </c>
    </row>
    <row r="19" spans="1:19" ht="12.75">
      <c r="A19" s="13">
        <v>41664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1600</v>
      </c>
      <c r="L19" s="4">
        <f t="shared" si="1"/>
        <v>0</v>
      </c>
      <c r="M19" s="2">
        <v>1183.4</v>
      </c>
      <c r="N19" s="47"/>
      <c r="O19" s="53"/>
      <c r="P19" s="54"/>
      <c r="Q19" s="49"/>
      <c r="R19" s="46"/>
      <c r="S19" s="35">
        <f t="shared" si="2"/>
        <v>0</v>
      </c>
    </row>
    <row r="20" spans="1:19" ht="12.75">
      <c r="A20" s="13">
        <v>41666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1300</v>
      </c>
      <c r="L20" s="4">
        <f t="shared" si="1"/>
        <v>0</v>
      </c>
      <c r="M20" s="2">
        <v>1183.4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41667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1200</v>
      </c>
      <c r="L21" s="4">
        <f t="shared" si="1"/>
        <v>0</v>
      </c>
      <c r="M21" s="2">
        <v>1183.4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41668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2300</v>
      </c>
      <c r="L22" s="4">
        <f t="shared" si="1"/>
        <v>0</v>
      </c>
      <c r="M22" s="2">
        <v>1183.4</v>
      </c>
      <c r="N22" s="47"/>
      <c r="O22" s="53"/>
      <c r="P22" s="54"/>
      <c r="Q22" s="49"/>
      <c r="R22" s="46"/>
      <c r="S22" s="35">
        <f t="shared" si="2"/>
        <v>0</v>
      </c>
    </row>
    <row r="23" spans="1:19" ht="12.75">
      <c r="A23" s="13">
        <v>41669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3200</v>
      </c>
      <c r="L23" s="4">
        <f t="shared" si="1"/>
        <v>0</v>
      </c>
      <c r="M23" s="2">
        <v>1183.4</v>
      </c>
      <c r="N23" s="47"/>
      <c r="O23" s="53"/>
      <c r="P23" s="54"/>
      <c r="Q23" s="49"/>
      <c r="R23" s="46"/>
      <c r="S23" s="35"/>
    </row>
    <row r="24" spans="1:19" ht="13.5" thickBot="1">
      <c r="A24" s="13">
        <v>41670</v>
      </c>
      <c r="B24" s="42"/>
      <c r="C24" s="81"/>
      <c r="D24" s="7"/>
      <c r="E24" s="7"/>
      <c r="F24" s="7"/>
      <c r="G24" s="7"/>
      <c r="H24" s="7"/>
      <c r="I24" s="82">
        <f t="shared" si="0"/>
        <v>0</v>
      </c>
      <c r="J24" s="42"/>
      <c r="K24" s="42">
        <f>3152.2+319.9+40</f>
        <v>3512.1</v>
      </c>
      <c r="L24" s="4">
        <f t="shared" si="1"/>
        <v>0</v>
      </c>
      <c r="M24" s="2">
        <v>1183.4</v>
      </c>
      <c r="N24" s="47"/>
      <c r="O24" s="53"/>
      <c r="P24" s="54"/>
      <c r="Q24" s="49"/>
      <c r="R24" s="46"/>
      <c r="S24" s="35">
        <f t="shared" si="2"/>
        <v>0</v>
      </c>
    </row>
    <row r="25" spans="1:19" ht="13.5" thickBot="1">
      <c r="A25" s="39" t="s">
        <v>33</v>
      </c>
      <c r="B25" s="43">
        <f aca="true" t="shared" si="3" ref="B25:K25">SUM(B4:B24)</f>
        <v>8504.1</v>
      </c>
      <c r="C25" s="43">
        <f t="shared" si="3"/>
        <v>756.6</v>
      </c>
      <c r="D25" s="43">
        <f t="shared" si="3"/>
        <v>3.9</v>
      </c>
      <c r="E25" s="14">
        <f t="shared" si="3"/>
        <v>17.7</v>
      </c>
      <c r="F25" s="14">
        <f t="shared" si="3"/>
        <v>503.7</v>
      </c>
      <c r="G25" s="14">
        <f t="shared" si="3"/>
        <v>618.8</v>
      </c>
      <c r="H25" s="14">
        <f t="shared" si="3"/>
        <v>189.5</v>
      </c>
      <c r="I25" s="43">
        <f t="shared" si="3"/>
        <v>56.5200000000003</v>
      </c>
      <c r="J25" s="43">
        <f t="shared" si="3"/>
        <v>10650.82</v>
      </c>
      <c r="K25" s="43">
        <f t="shared" si="3"/>
        <v>35262.1</v>
      </c>
      <c r="L25" s="15">
        <f t="shared" si="1"/>
        <v>0.3020472405216933</v>
      </c>
      <c r="M25" s="2"/>
      <c r="N25" s="93">
        <f>SUM(N4:N24)</f>
        <v>321.1</v>
      </c>
      <c r="O25" s="93">
        <f>SUM(O4:O24)</f>
        <v>0</v>
      </c>
      <c r="P25" s="93">
        <f>SUM(P4:P24)</f>
        <v>3074.9000000000005</v>
      </c>
      <c r="Q25" s="93">
        <f>SUM(Q4:Q24)</f>
        <v>0</v>
      </c>
      <c r="R25" s="93">
        <f>SUM(R4:R24)</f>
        <v>4.2</v>
      </c>
      <c r="S25" s="93">
        <f>N25+O25+Q25+P25+R25</f>
        <v>3400.2000000000003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09" t="s">
        <v>41</v>
      </c>
      <c r="O28" s="109"/>
      <c r="P28" s="109"/>
      <c r="Q28" s="109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1" t="s">
        <v>34</v>
      </c>
      <c r="O29" s="111"/>
      <c r="P29" s="111"/>
      <c r="Q29" s="111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1">
        <v>41656</v>
      </c>
      <c r="O30" s="112">
        <f>'[1]січень '!$D$142</f>
        <v>106825.45609000002</v>
      </c>
      <c r="P30" s="112"/>
      <c r="Q30" s="112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02"/>
      <c r="O31" s="112"/>
      <c r="P31" s="112"/>
      <c r="Q31" s="112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56</v>
      </c>
      <c r="Q32" s="83">
        <f>'[1]січень '!$I$142</f>
        <v>93000.23413000003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3" t="s">
        <v>57</v>
      </c>
      <c r="P33" s="104"/>
      <c r="Q33" s="61">
        <f>'[1]січень 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5" t="s">
        <v>58</v>
      </c>
      <c r="P34" s="105"/>
      <c r="Q34" s="83">
        <f>'[1]січень '!$I$139</f>
        <v>13825.22196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06" t="s">
        <v>63</v>
      </c>
      <c r="P35" s="107"/>
      <c r="Q35" s="61">
        <f>'[1]січень '!$I$140</f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09" t="s">
        <v>35</v>
      </c>
      <c r="O38" s="109"/>
      <c r="P38" s="109"/>
      <c r="Q38" s="109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0" t="s">
        <v>36</v>
      </c>
      <c r="O39" s="110"/>
      <c r="P39" s="110"/>
      <c r="Q39" s="110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1">
        <v>41656</v>
      </c>
      <c r="O40" s="108">
        <v>0</v>
      </c>
      <c r="P40" s="108"/>
      <c r="Q40" s="108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02"/>
      <c r="O41" s="108"/>
      <c r="P41" s="108"/>
      <c r="Q41" s="108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A1:L1"/>
    <mergeCell ref="N1:S1"/>
    <mergeCell ref="A2:L2"/>
    <mergeCell ref="N2:S2"/>
    <mergeCell ref="N30:N31"/>
    <mergeCell ref="N28:Q28"/>
    <mergeCell ref="N29:Q29"/>
    <mergeCell ref="O30:Q31"/>
    <mergeCell ref="N40:N41"/>
    <mergeCell ref="O33:P33"/>
    <mergeCell ref="O34:P34"/>
    <mergeCell ref="O35:P35"/>
    <mergeCell ref="O40:Q41"/>
    <mergeCell ref="N38:Q38"/>
    <mergeCell ref="N39:Q39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34">
      <selection activeCell="D56" sqref="D56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00" t="s">
        <v>70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23"/>
      <c r="M27" s="123"/>
      <c r="N27" s="123"/>
    </row>
    <row r="28" spans="1:16" ht="78.75" customHeight="1">
      <c r="A28" s="138" t="s">
        <v>40</v>
      </c>
      <c r="B28" s="124" t="s">
        <v>52</v>
      </c>
      <c r="C28" s="125"/>
      <c r="D28" s="135" t="s">
        <v>28</v>
      </c>
      <c r="E28" s="135"/>
      <c r="F28" s="129" t="s">
        <v>29</v>
      </c>
      <c r="G28" s="140"/>
      <c r="H28" s="136" t="s">
        <v>39</v>
      </c>
      <c r="I28" s="129"/>
      <c r="J28" s="136" t="s">
        <v>51</v>
      </c>
      <c r="K28" s="128"/>
      <c r="L28" s="132" t="s">
        <v>45</v>
      </c>
      <c r="M28" s="133"/>
      <c r="N28" s="134"/>
      <c r="O28" s="126" t="s">
        <v>71</v>
      </c>
      <c r="P28" s="127"/>
    </row>
    <row r="29" spans="1:16" ht="33.75">
      <c r="A29" s="139"/>
      <c r="B29" s="72" t="s">
        <v>67</v>
      </c>
      <c r="C29" s="28" t="s">
        <v>26</v>
      </c>
      <c r="D29" s="72" t="str">
        <f>B29</f>
        <v>план на січень  2014р.</v>
      </c>
      <c r="E29" s="28" t="str">
        <f>C29</f>
        <v>факт</v>
      </c>
      <c r="F29" s="71" t="str">
        <f>B29</f>
        <v>план на січень  2014р.</v>
      </c>
      <c r="G29" s="95" t="str">
        <f>C29</f>
        <v>факт</v>
      </c>
      <c r="H29" s="72" t="str">
        <f>B29</f>
        <v>план на січень  2014р.</v>
      </c>
      <c r="I29" s="28" t="str">
        <f>C29</f>
        <v>факт</v>
      </c>
      <c r="J29" s="71" t="str">
        <f>B29</f>
        <v>план на січень  2014р.</v>
      </c>
      <c r="K29" s="95" t="str">
        <f>C29</f>
        <v>факт</v>
      </c>
      <c r="L29" s="67" t="str">
        <f>D29</f>
        <v>план на січень  2014р.</v>
      </c>
      <c r="M29" s="28" t="s">
        <v>26</v>
      </c>
      <c r="N29" s="68" t="s">
        <v>27</v>
      </c>
      <c r="O29" s="128"/>
      <c r="P29" s="129"/>
    </row>
    <row r="30" spans="1:16" ht="23.25" customHeight="1" thickBot="1">
      <c r="A30" s="66">
        <f>січень!O40</f>
        <v>0</v>
      </c>
      <c r="B30" s="73">
        <f>'[1]січень '!$E$118</f>
        <v>0</v>
      </c>
      <c r="C30" s="73">
        <f>'[1]січень '!$F$118</f>
        <v>4.2</v>
      </c>
      <c r="D30" s="74">
        <f>'[1]січень '!$E$121</f>
        <v>0</v>
      </c>
      <c r="E30" s="74">
        <f>'[1]січень '!$F$121</f>
        <v>321.06</v>
      </c>
      <c r="F30" s="75">
        <f>'[1]січень '!$E$120</f>
        <v>0</v>
      </c>
      <c r="G30" s="76">
        <f>'[1]січень '!$F$120</f>
        <v>0.019</v>
      </c>
      <c r="H30" s="76">
        <f>'[1]січень '!$E$119</f>
        <v>0</v>
      </c>
      <c r="I30" s="76">
        <f>'[1]січень '!$F$119</f>
        <v>3074.84</v>
      </c>
      <c r="J30" s="76">
        <f>'[1]січень '!$E$122</f>
        <v>0</v>
      </c>
      <c r="K30" s="96">
        <f>'[1]січень '!$F$122</f>
        <v>0</v>
      </c>
      <c r="L30" s="97">
        <f>H30+F30+D30+J30+B30</f>
        <v>0</v>
      </c>
      <c r="M30" s="77">
        <f>I30+G30+E30+K30+C30</f>
        <v>3400.1189999999997</v>
      </c>
      <c r="N30" s="78">
        <f>M30-L30</f>
        <v>3400.1189999999997</v>
      </c>
      <c r="O30" s="130">
        <f>січень!O30</f>
        <v>106825.45609000002</v>
      </c>
      <c r="P30" s="131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35" t="s">
        <v>47</v>
      </c>
      <c r="P31" s="135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f>січень!Q32</f>
        <v>93000.23413000003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f>січень!Q33</f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f>січень!Q35</f>
        <v>0</v>
      </c>
    </row>
    <row r="35" spans="15:16" ht="12.75">
      <c r="O35" s="26" t="s">
        <v>48</v>
      </c>
      <c r="P35" s="84">
        <f>січень!Q34</f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f>'[1]січень '!$E$10</f>
        <v>27150</v>
      </c>
      <c r="C47" s="40">
        <f>'[1]січень '!$F$10</f>
        <v>8504.07</v>
      </c>
      <c r="F47" s="1" t="s">
        <v>25</v>
      </c>
      <c r="G47" s="8"/>
      <c r="H47" s="137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f>'[1]січень '!$E$32</f>
        <v>6400</v>
      </c>
      <c r="C48" s="18">
        <f>'[1]січень '!$F$32</f>
        <v>756.63</v>
      </c>
      <c r="G48" s="8"/>
      <c r="H48" s="137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f>'[1]січень '!$E$19</f>
        <v>100</v>
      </c>
      <c r="C49" s="17">
        <f>'[1]січень '!$F$19</f>
        <v>3.92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f>'[1]січень '!$E$96</f>
        <v>85</v>
      </c>
      <c r="C50" s="6">
        <f>'[1]січень '!$F$96</f>
        <v>17.69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f>'[1]січень '!$E$55</f>
        <v>555</v>
      </c>
      <c r="C51" s="17">
        <f>'[1]січень '!$F$54+'[1]січень '!$F$55</f>
        <v>503.71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f>'[1]січень '!$E$95</f>
        <v>630</v>
      </c>
      <c r="C52" s="17">
        <f>'[1]січень '!$F$95</f>
        <v>618.83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250</v>
      </c>
      <c r="C53" s="17">
        <v>189.5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f>B55-B47-B48-B49-B50-B51-B52-B53</f>
        <v>92.09999999999854</v>
      </c>
      <c r="C54" s="17">
        <f>C55-C47-C48-C49-C50-C51-C52-C53</f>
        <v>56.489999999998304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f>'[1]січень '!$E$106</f>
        <v>35262.1</v>
      </c>
      <c r="C55" s="12">
        <f>'[1]січень '!$F$106</f>
        <v>10650.839999999998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D1">
      <selection activeCell="H38" sqref="H38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55</v>
      </c>
    </row>
    <row r="3" spans="2:7" ht="18">
      <c r="B3" s="20"/>
      <c r="G3" s="21" t="s">
        <v>64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60</v>
      </c>
      <c r="B6" s="16">
        <v>35262.1</v>
      </c>
      <c r="C6" s="16">
        <v>37282</v>
      </c>
      <c r="D6" s="16">
        <v>38417</v>
      </c>
      <c r="E6" s="16">
        <v>40417</v>
      </c>
      <c r="F6" s="16">
        <v>37477</v>
      </c>
      <c r="G6" s="16">
        <v>42122.1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57">
        <f>SUM(B6:M6)</f>
        <v>230977.2</v>
      </c>
    </row>
    <row r="7" spans="1:14" ht="25.5" hidden="1">
      <c r="A7" s="19" t="s">
        <v>62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0</v>
      </c>
      <c r="E7" s="24">
        <f t="shared" si="0"/>
        <v>0</v>
      </c>
      <c r="F7" s="24">
        <f t="shared" si="0"/>
        <v>0</v>
      </c>
      <c r="G7" s="24">
        <f t="shared" si="0"/>
        <v>0</v>
      </c>
      <c r="H7" s="24">
        <f t="shared" si="0"/>
        <v>0</v>
      </c>
      <c r="I7" s="24">
        <f t="shared" si="0"/>
        <v>0</v>
      </c>
      <c r="J7" s="24">
        <f t="shared" si="0"/>
        <v>0</v>
      </c>
      <c r="K7" s="24">
        <f t="shared" si="0"/>
        <v>0</v>
      </c>
      <c r="L7" s="24">
        <f t="shared" si="0"/>
        <v>0</v>
      </c>
      <c r="M7" s="24">
        <f t="shared" si="0"/>
        <v>0</v>
      </c>
      <c r="N7" s="57">
        <f>SUM(B8:M14)</f>
        <v>0</v>
      </c>
    </row>
    <row r="8" spans="1:14" ht="14.25" customHeight="1" hidden="1">
      <c r="A8" s="36" t="s">
        <v>59</v>
      </c>
      <c r="B8" s="37"/>
      <c r="C8" s="37"/>
      <c r="D8" s="37"/>
      <c r="E8" s="37"/>
      <c r="F8" s="37">
        <v>0</v>
      </c>
      <c r="G8" s="37"/>
      <c r="H8" s="37"/>
      <c r="I8" s="37"/>
      <c r="J8" s="37"/>
      <c r="K8" s="37"/>
      <c r="L8" s="37"/>
      <c r="M8" s="37">
        <v>0</v>
      </c>
      <c r="N8" s="38">
        <f aca="true" t="shared" si="1" ref="N8:N15">SUM(B8:M8)</f>
        <v>0</v>
      </c>
    </row>
    <row r="9" spans="1:14" ht="12.75" hidden="1">
      <c r="A9" s="36" t="s">
        <v>59</v>
      </c>
      <c r="B9" s="37"/>
      <c r="C9" s="37"/>
      <c r="D9" s="37"/>
      <c r="E9" s="37"/>
      <c r="F9" s="37"/>
      <c r="G9" s="37">
        <v>0</v>
      </c>
      <c r="H9" s="37"/>
      <c r="I9" s="37"/>
      <c r="J9" s="37">
        <v>0</v>
      </c>
      <c r="K9" s="37">
        <v>0</v>
      </c>
      <c r="L9" s="37">
        <v>0</v>
      </c>
      <c r="M9" s="37">
        <v>0</v>
      </c>
      <c r="N9" s="38">
        <f t="shared" si="1"/>
        <v>0</v>
      </c>
    </row>
    <row r="10" spans="1:14" ht="12.75" hidden="1">
      <c r="A10" s="36" t="s">
        <v>49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49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49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49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49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>
        <f t="shared" si="1"/>
        <v>0</v>
      </c>
    </row>
    <row r="15" spans="1:15" ht="13.5" hidden="1" thickBot="1">
      <c r="A15" s="11" t="s">
        <v>23</v>
      </c>
      <c r="B15" s="55">
        <f>B7+B6</f>
        <v>35262.1</v>
      </c>
      <c r="C15" s="55">
        <f aca="true" t="shared" si="2" ref="C15:M15">C7+C6</f>
        <v>37282</v>
      </c>
      <c r="D15" s="55">
        <f t="shared" si="2"/>
        <v>38417</v>
      </c>
      <c r="E15" s="55">
        <f t="shared" si="2"/>
        <v>40417</v>
      </c>
      <c r="F15" s="55">
        <f t="shared" si="2"/>
        <v>37477</v>
      </c>
      <c r="G15" s="55">
        <f t="shared" si="2"/>
        <v>42122.1</v>
      </c>
      <c r="H15" s="55">
        <f t="shared" si="2"/>
        <v>0</v>
      </c>
      <c r="I15" s="55">
        <f t="shared" si="2"/>
        <v>0</v>
      </c>
      <c r="J15" s="55">
        <f t="shared" si="2"/>
        <v>0</v>
      </c>
      <c r="K15" s="55">
        <f t="shared" si="2"/>
        <v>0</v>
      </c>
      <c r="L15" s="55">
        <f t="shared" si="2"/>
        <v>0</v>
      </c>
      <c r="M15" s="55">
        <f t="shared" si="2"/>
        <v>0</v>
      </c>
      <c r="N15" s="58">
        <f t="shared" si="1"/>
        <v>230977.2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2013-01-30T09:17:30Z</cp:lastPrinted>
  <dcterms:created xsi:type="dcterms:W3CDTF">2006-11-30T08:16:02Z</dcterms:created>
  <dcterms:modified xsi:type="dcterms:W3CDTF">2014-01-20T08:42:18Z</dcterms:modified>
  <cp:category/>
  <cp:version/>
  <cp:contentType/>
  <cp:contentStatus/>
</cp:coreProperties>
</file>